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cob\Desktop\"/>
    </mc:Choice>
  </mc:AlternateContent>
  <xr:revisionPtr revIDLastSave="0" documentId="8_{AFCC95EF-06CC-4E24-A07D-DA800C692825}" xr6:coauthVersionLast="45" xr6:coauthVersionMax="45" xr10:uidLastSave="{00000000-0000-0000-0000-000000000000}"/>
  <bookViews>
    <workbookView xWindow="-120" yWindow="-120" windowWidth="20730" windowHeight="11160" xr2:uid="{108ED278-D0A4-410B-BC37-39C3E00D049E}"/>
  </bookViews>
  <sheets>
    <sheet name="Table 1" sheetId="1" r:id="rId1"/>
    <sheet name="Table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" i="1" l="1"/>
  <c r="E18" i="1"/>
  <c r="E23" i="1"/>
  <c r="E3" i="1"/>
  <c r="E21" i="1"/>
  <c r="E20" i="1"/>
  <c r="D4" i="1"/>
  <c r="E4" i="1" s="1"/>
  <c r="E12" i="1"/>
  <c r="E14" i="1"/>
  <c r="E15" i="1"/>
  <c r="E10" i="1"/>
  <c r="E9" i="1"/>
  <c r="E7" i="1"/>
  <c r="E19" i="1"/>
  <c r="E13" i="1"/>
  <c r="E5" i="1"/>
  <c r="E6" i="1"/>
  <c r="E8" i="1"/>
  <c r="E25" i="1" l="1"/>
</calcChain>
</file>

<file path=xl/sharedStrings.xml><?xml version="1.0" encoding="utf-8"?>
<sst xmlns="http://schemas.openxmlformats.org/spreadsheetml/2006/main" count="101" uniqueCount="79">
  <si>
    <t xml:space="preserve">Conduit </t>
  </si>
  <si>
    <t>M8 Nylon Insert Locknut</t>
  </si>
  <si>
    <t>M7 Hex nut</t>
  </si>
  <si>
    <t>M3 x 12mm</t>
  </si>
  <si>
    <t>M8 x 30mm hex head bolt</t>
  </si>
  <si>
    <t>M3 Hex Nut</t>
  </si>
  <si>
    <t>10mm Self Aligning Pillow Block Flange Bearing</t>
  </si>
  <si>
    <t xml:space="preserve">608 ZZ Bearings </t>
  </si>
  <si>
    <t>Description</t>
  </si>
  <si>
    <t>Use</t>
  </si>
  <si>
    <t>Desktop FFF 3D Printer</t>
  </si>
  <si>
    <t>Part Manufacturing</t>
  </si>
  <si>
    <t xml:space="preserve">3.175x17mm Compression Wood End Mill </t>
  </si>
  <si>
    <t>CNC Wood Router with 20"x20" work area</t>
  </si>
  <si>
    <t>Used in CNC Wood Router to cut out plywood components</t>
  </si>
  <si>
    <t>4-1/2" Angle Grinder</t>
  </si>
  <si>
    <t>Construction Speed Square</t>
  </si>
  <si>
    <t>2.5mm Hex Key</t>
  </si>
  <si>
    <t>2mm Hex Key</t>
  </si>
  <si>
    <t>13mm Socket</t>
  </si>
  <si>
    <t>Ratchet</t>
  </si>
  <si>
    <t>13mm box wrench</t>
  </si>
  <si>
    <t>Type</t>
  </si>
  <si>
    <t>Item</t>
  </si>
  <si>
    <t>Count</t>
  </si>
  <si>
    <t>Purpose</t>
  </si>
  <si>
    <t>Cost</t>
  </si>
  <si>
    <t>Raw Material</t>
  </si>
  <si>
    <t>Hardware</t>
  </si>
  <si>
    <t>Fastener</t>
  </si>
  <si>
    <t>Linear Motion</t>
  </si>
  <si>
    <t>M7 x 16mm Hex head bolt</t>
  </si>
  <si>
    <t>20"x20" Baltic Birch</t>
  </si>
  <si>
    <t>Total</t>
  </si>
  <si>
    <t>Length (Inches)</t>
  </si>
  <si>
    <t>3-16mm Drill Chuck with SDS-Plus Shank</t>
  </si>
  <si>
    <t>Flat Head Wood screws #6 3/4" long</t>
  </si>
  <si>
    <t>Flat Head Wood screws #6 1-1/4" long</t>
  </si>
  <si>
    <t>Nijatek Ninjaflex 85A ~12g</t>
  </si>
  <si>
    <t>PLA filament ~1kg</t>
  </si>
  <si>
    <t>Wood Glue 8OZ. (Titebond II)</t>
  </si>
  <si>
    <t>Type 27 Ceramic Grinding Wheel 4-1/2", 1/4" thickness</t>
  </si>
  <si>
    <t>Consumable</t>
  </si>
  <si>
    <t>4-1/2" Aluminum Oxide Cut-off wheel</t>
  </si>
  <si>
    <t>Cut conduit, threaded rod, and round stock</t>
  </si>
  <si>
    <t>5/16"-18 x 1-1/4" Grade 5 hex head bolt</t>
  </si>
  <si>
    <t>3/8" - 16 left-hand threaded rod</t>
  </si>
  <si>
    <t>3/8 - 16 left-hand thread hex nut</t>
  </si>
  <si>
    <t>3/8" - 16 right-hand threaded rod</t>
  </si>
  <si>
    <t>3/8 - 16 right-hand thread hex nut</t>
  </si>
  <si>
    <t>3D-Printed belt to connect threaded rod and chuck pulleys</t>
  </si>
  <si>
    <t>Rails for the X and Y sliders to move on</t>
  </si>
  <si>
    <t>Axle and secures M8 Bearings</t>
  </si>
  <si>
    <t>Secures M8 Bearings</t>
  </si>
  <si>
    <t>Mounting the flange bearings</t>
  </si>
  <si>
    <t>Fasten 3D-Printed parts</t>
  </si>
  <si>
    <t>Mounting angle grinder (dependent on angle grinder used)</t>
  </si>
  <si>
    <t>Moves X-slider for right-hand thread compression screws</t>
  </si>
  <si>
    <t>Moves X-slider for right-hand hex nu compression screws</t>
  </si>
  <si>
    <t>Moves X-slider for left-hand thread compression screws</t>
  </si>
  <si>
    <t>Secures threaded rod and chuck</t>
  </si>
  <si>
    <t>Holds the stock material being machined</t>
  </si>
  <si>
    <t>Linear motion, stock support</t>
  </si>
  <si>
    <t>Frame of the machine</t>
  </si>
  <si>
    <t>Secure inidividal pieces of plywood together</t>
  </si>
  <si>
    <t>Secures the plywood sub-assemblies</t>
  </si>
  <si>
    <t>Secure all plywood pieces together</t>
  </si>
  <si>
    <t>Maching the round stock</t>
  </si>
  <si>
    <t>Material used to 3D-Print all components other than the belt</t>
  </si>
  <si>
    <t>Used on the flange pillow block bearings</t>
  </si>
  <si>
    <t>Fastening M8 Hardware</t>
  </si>
  <si>
    <t>9/16" box wrench</t>
  </si>
  <si>
    <t>Cresent wrench</t>
  </si>
  <si>
    <t>Used for tightening threaded rod nuts</t>
  </si>
  <si>
    <t>Tightening jam nuts on threaded rod and with free-end support</t>
  </si>
  <si>
    <t>Cutting metal conduit, round stock, and used in the machine</t>
  </si>
  <si>
    <t>Cut out plywood components</t>
  </si>
  <si>
    <t>Frame construction, Rond stock settup</t>
  </si>
  <si>
    <t>Fastening M3 socket cap screws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</si>
</sst>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44" fontId="3" fillId="0" borderId="0" applyFont="0" applyFill="0" applyBorder="0" applyAlignment="0" applyProtection="0"/>
  </cellStyleXfs>
  <cellXfs count="7">
    <xf numFmtId="0" fontId="0" fillId="0" borderId="0" xfId="0"/>
    <xf numFmtId="14" fontId="0" fillId="0" borderId="0" xfId="0" applyNumberFormat="1"/>
    <xf numFmtId="0" fontId="2" fillId="0" borderId="0" xfId="1" applyFont="1"/>
    <xf numFmtId="0" fontId="2" fillId="0" borderId="0" xfId="1" applyFont="1" applyFill="1"/>
    <xf numFmtId="0" fontId="0" fillId="0" borderId="0" xfId="0" applyNumberFormat="1"/>
    <xf numFmtId="44" fontId="0" fillId="0" borderId="0" xfId="2" applyNumberFormat="1" applyFont="1"/>
    <xf numFmtId="0" fontId="2" fillId="0" borderId="0" xfId="1" applyFont="1" applyAlignment="1">
      <alignment wrapText="1"/>
    </xf>
  </cellXfs>
  <cellStyles count="3">
    <cellStyle name="Currency" xfId="2" builtinId="4"/>
    <cellStyle name="Normal" xfId="0" builtinId="0"/>
    <cellStyle name="Normal 2" xfId="1" xr:uid="{1552D2B3-9EA6-4F86-86FC-14BD7609A3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6EF0F-E8DB-4E75-A765-3540C6131C3F}">
  <dimension ref="A1:F25"/>
  <sheetViews>
    <sheetView tabSelected="1" workbookViewId="0">
      <selection activeCell="F3" sqref="F3"/>
    </sheetView>
  </sheetViews>
  <sheetFormatPr defaultRowHeight="15" x14ac:dyDescent="0.25"/>
  <cols>
    <col min="2" max="2" width="46.85546875" bestFit="1" customWidth="1"/>
    <col min="4" max="4" width="8" bestFit="1" customWidth="1"/>
    <col min="5" max="5" width="10" bestFit="1" customWidth="1"/>
  </cols>
  <sheetData>
    <row r="1" spans="1:6" ht="29.25" customHeight="1" x14ac:dyDescent="0.25">
      <c r="A1" s="2" t="s">
        <v>22</v>
      </c>
      <c r="B1" s="2" t="s">
        <v>23</v>
      </c>
      <c r="C1" s="2" t="s">
        <v>24</v>
      </c>
      <c r="D1" s="6" t="s">
        <v>34</v>
      </c>
      <c r="E1" s="3" t="s">
        <v>26</v>
      </c>
      <c r="F1" s="2" t="s">
        <v>25</v>
      </c>
    </row>
    <row r="2" spans="1:6" x14ac:dyDescent="0.25">
      <c r="A2" t="s">
        <v>27</v>
      </c>
      <c r="B2" t="s">
        <v>39</v>
      </c>
      <c r="C2">
        <v>1</v>
      </c>
      <c r="E2" s="5">
        <v>19</v>
      </c>
      <c r="F2" t="s">
        <v>68</v>
      </c>
    </row>
    <row r="3" spans="1:6" x14ac:dyDescent="0.25">
      <c r="A3" t="s">
        <v>27</v>
      </c>
      <c r="B3" t="s">
        <v>38</v>
      </c>
      <c r="C3">
        <v>1</v>
      </c>
      <c r="E3" s="5">
        <f>44.95/500*12</f>
        <v>1.0788000000000002</v>
      </c>
      <c r="F3" t="s">
        <v>50</v>
      </c>
    </row>
    <row r="4" spans="1:6" x14ac:dyDescent="0.25">
      <c r="A4" t="s">
        <v>28</v>
      </c>
      <c r="B4" t="s">
        <v>0</v>
      </c>
      <c r="D4">
        <f>17.25*2+7.5*2</f>
        <v>49.5</v>
      </c>
      <c r="E4" s="5">
        <f>6.5/(10*12)*D4</f>
        <v>2.6812499999999999</v>
      </c>
      <c r="F4" t="s">
        <v>51</v>
      </c>
    </row>
    <row r="5" spans="1:6" x14ac:dyDescent="0.25">
      <c r="A5" t="s">
        <v>29</v>
      </c>
      <c r="B5" t="s">
        <v>4</v>
      </c>
      <c r="C5">
        <v>28</v>
      </c>
      <c r="E5" s="5">
        <f>C5*(11.43/50)</f>
        <v>6.4008000000000003</v>
      </c>
      <c r="F5" t="s">
        <v>52</v>
      </c>
    </row>
    <row r="6" spans="1:6" x14ac:dyDescent="0.25">
      <c r="A6" t="s">
        <v>29</v>
      </c>
      <c r="B6" t="s">
        <v>1</v>
      </c>
      <c r="C6">
        <v>28</v>
      </c>
      <c r="E6" s="5">
        <f>C6*(10.45/100)</f>
        <v>2.9259999999999997</v>
      </c>
      <c r="F6" t="s">
        <v>53</v>
      </c>
    </row>
    <row r="7" spans="1:6" x14ac:dyDescent="0.25">
      <c r="A7" t="s">
        <v>29</v>
      </c>
      <c r="B7" t="s">
        <v>31</v>
      </c>
      <c r="C7">
        <v>8</v>
      </c>
      <c r="E7" s="5">
        <f>C7*(6.79/25)</f>
        <v>2.1728000000000001</v>
      </c>
      <c r="F7" t="s">
        <v>54</v>
      </c>
    </row>
    <row r="8" spans="1:6" x14ac:dyDescent="0.25">
      <c r="A8" t="s">
        <v>29</v>
      </c>
      <c r="B8" t="s">
        <v>2</v>
      </c>
      <c r="C8">
        <v>8</v>
      </c>
      <c r="E8" s="5">
        <f>C8*(4.44/100)</f>
        <v>0.35520000000000002</v>
      </c>
      <c r="F8" t="s">
        <v>54</v>
      </c>
    </row>
    <row r="9" spans="1:6" x14ac:dyDescent="0.25">
      <c r="A9" t="s">
        <v>29</v>
      </c>
      <c r="B9" t="s">
        <v>3</v>
      </c>
      <c r="C9">
        <v>36</v>
      </c>
      <c r="E9" s="5">
        <f>8.67/100*C9</f>
        <v>3.1212</v>
      </c>
      <c r="F9" t="s">
        <v>55</v>
      </c>
    </row>
    <row r="10" spans="1:6" x14ac:dyDescent="0.25">
      <c r="A10" t="s">
        <v>29</v>
      </c>
      <c r="B10" t="s">
        <v>5</v>
      </c>
      <c r="C10">
        <v>36</v>
      </c>
      <c r="E10" s="5">
        <f>5.55/100*C10</f>
        <v>1.998</v>
      </c>
      <c r="F10" t="s">
        <v>55</v>
      </c>
    </row>
    <row r="11" spans="1:6" x14ac:dyDescent="0.25">
      <c r="A11" t="s">
        <v>29</v>
      </c>
      <c r="B11" t="s">
        <v>45</v>
      </c>
      <c r="C11">
        <v>1</v>
      </c>
      <c r="E11" s="5">
        <f>C11*8.46/50</f>
        <v>0.16920000000000002</v>
      </c>
      <c r="F11" t="s">
        <v>56</v>
      </c>
    </row>
    <row r="12" spans="1:6" x14ac:dyDescent="0.25">
      <c r="A12" t="s">
        <v>30</v>
      </c>
      <c r="B12" t="s">
        <v>46</v>
      </c>
      <c r="D12">
        <v>36</v>
      </c>
      <c r="E12" s="5">
        <f>21.24/(36)*D12</f>
        <v>21.24</v>
      </c>
      <c r="F12" t="s">
        <v>59</v>
      </c>
    </row>
    <row r="13" spans="1:6" x14ac:dyDescent="0.25">
      <c r="A13" t="s">
        <v>30</v>
      </c>
      <c r="B13" s="1" t="s">
        <v>47</v>
      </c>
      <c r="C13">
        <v>9</v>
      </c>
      <c r="E13" s="5">
        <f>C13*(10.08/50)</f>
        <v>1.8144</v>
      </c>
      <c r="F13" t="s">
        <v>59</v>
      </c>
    </row>
    <row r="14" spans="1:6" x14ac:dyDescent="0.25">
      <c r="A14" t="s">
        <v>30</v>
      </c>
      <c r="B14" t="s">
        <v>48</v>
      </c>
      <c r="D14" s="4">
        <v>36</v>
      </c>
      <c r="E14" s="5">
        <f>9.18/36*D14</f>
        <v>9.18</v>
      </c>
      <c r="F14" t="s">
        <v>57</v>
      </c>
    </row>
    <row r="15" spans="1:6" x14ac:dyDescent="0.25">
      <c r="A15" t="s">
        <v>30</v>
      </c>
      <c r="B15" s="1" t="s">
        <v>49</v>
      </c>
      <c r="C15">
        <v>9</v>
      </c>
      <c r="E15" s="5">
        <f>8.79/100*C15</f>
        <v>0.79109999999999991</v>
      </c>
      <c r="F15" t="s">
        <v>58</v>
      </c>
    </row>
    <row r="16" spans="1:6" x14ac:dyDescent="0.25">
      <c r="A16" t="s">
        <v>28</v>
      </c>
      <c r="B16" t="s">
        <v>6</v>
      </c>
      <c r="C16">
        <v>4</v>
      </c>
      <c r="E16" s="5">
        <v>20.18</v>
      </c>
      <c r="F16" t="s">
        <v>60</v>
      </c>
    </row>
    <row r="17" spans="1:6" x14ac:dyDescent="0.25">
      <c r="A17" t="s">
        <v>28</v>
      </c>
      <c r="B17" s="1" t="s">
        <v>35</v>
      </c>
      <c r="C17">
        <v>1</v>
      </c>
      <c r="E17" s="5">
        <v>19</v>
      </c>
      <c r="F17" t="s">
        <v>61</v>
      </c>
    </row>
    <row r="18" spans="1:6" x14ac:dyDescent="0.25">
      <c r="A18" t="s">
        <v>28</v>
      </c>
      <c r="B18" t="s">
        <v>7</v>
      </c>
      <c r="C18">
        <v>24</v>
      </c>
      <c r="E18" s="5">
        <f>C18*7/20</f>
        <v>8.4</v>
      </c>
      <c r="F18" t="s">
        <v>62</v>
      </c>
    </row>
    <row r="19" spans="1:6" x14ac:dyDescent="0.25">
      <c r="A19" t="s">
        <v>27</v>
      </c>
      <c r="B19" s="1" t="s">
        <v>32</v>
      </c>
      <c r="C19">
        <v>3</v>
      </c>
      <c r="E19" s="5">
        <f>C19*4</f>
        <v>12</v>
      </c>
      <c r="F19" t="s">
        <v>63</v>
      </c>
    </row>
    <row r="20" spans="1:6" x14ac:dyDescent="0.25">
      <c r="A20" t="s">
        <v>29</v>
      </c>
      <c r="B20" s="1" t="s">
        <v>36</v>
      </c>
      <c r="C20">
        <v>36</v>
      </c>
      <c r="E20" s="5">
        <f>4.17/100*C20</f>
        <v>1.5012000000000001</v>
      </c>
      <c r="F20" t="s">
        <v>64</v>
      </c>
    </row>
    <row r="21" spans="1:6" x14ac:dyDescent="0.25">
      <c r="A21" t="s">
        <v>29</v>
      </c>
      <c r="B21" s="1" t="s">
        <v>37</v>
      </c>
      <c r="C21">
        <v>4</v>
      </c>
      <c r="E21" s="5">
        <f>C21*5.42/100</f>
        <v>0.21679999999999999</v>
      </c>
      <c r="F21" t="s">
        <v>65</v>
      </c>
    </row>
    <row r="22" spans="1:6" x14ac:dyDescent="0.25">
      <c r="A22" t="s">
        <v>29</v>
      </c>
      <c r="B22" s="1" t="s">
        <v>40</v>
      </c>
      <c r="C22">
        <v>1</v>
      </c>
      <c r="E22" s="5">
        <v>4</v>
      </c>
      <c r="F22" t="s">
        <v>66</v>
      </c>
    </row>
    <row r="23" spans="1:6" x14ac:dyDescent="0.25">
      <c r="A23" t="s">
        <v>42</v>
      </c>
      <c r="B23" s="1" t="s">
        <v>41</v>
      </c>
      <c r="C23">
        <v>2</v>
      </c>
      <c r="E23" s="5">
        <f>6*C23</f>
        <v>12</v>
      </c>
      <c r="F23" t="s">
        <v>67</v>
      </c>
    </row>
    <row r="24" spans="1:6" x14ac:dyDescent="0.25">
      <c r="A24" t="s">
        <v>42</v>
      </c>
      <c r="B24" s="1" t="s">
        <v>43</v>
      </c>
      <c r="C24">
        <v>1</v>
      </c>
      <c r="E24" s="5">
        <v>3</v>
      </c>
      <c r="F24" t="s">
        <v>44</v>
      </c>
    </row>
    <row r="25" spans="1:6" x14ac:dyDescent="0.25">
      <c r="A25" t="s">
        <v>33</v>
      </c>
      <c r="E25" s="5">
        <f>SUM(E2:E24)</f>
        <v>153.22675000000001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1205CB-DC05-4678-BE25-25379E5A6511}">
  <dimension ref="A1:B13"/>
  <sheetViews>
    <sheetView workbookViewId="0">
      <selection activeCell="B10" sqref="B10"/>
    </sheetView>
  </sheetViews>
  <sheetFormatPr defaultRowHeight="15" x14ac:dyDescent="0.25"/>
  <cols>
    <col min="1" max="1" width="38.7109375" bestFit="1" customWidth="1"/>
    <col min="2" max="2" width="53.7109375" bestFit="1" customWidth="1"/>
  </cols>
  <sheetData>
    <row r="1" spans="1:2" x14ac:dyDescent="0.25">
      <c r="A1" t="s">
        <v>8</v>
      </c>
      <c r="B1" t="s">
        <v>9</v>
      </c>
    </row>
    <row r="2" spans="1:2" x14ac:dyDescent="0.25">
      <c r="A2" t="s">
        <v>10</v>
      </c>
      <c r="B2" t="s">
        <v>11</v>
      </c>
    </row>
    <row r="3" spans="1:2" x14ac:dyDescent="0.25">
      <c r="A3" t="s">
        <v>13</v>
      </c>
      <c r="B3" t="s">
        <v>76</v>
      </c>
    </row>
    <row r="4" spans="1:2" x14ac:dyDescent="0.25">
      <c r="A4" t="s">
        <v>12</v>
      </c>
      <c r="B4" t="s">
        <v>14</v>
      </c>
    </row>
    <row r="5" spans="1:2" x14ac:dyDescent="0.25">
      <c r="A5" t="s">
        <v>15</v>
      </c>
      <c r="B5" t="s">
        <v>75</v>
      </c>
    </row>
    <row r="6" spans="1:2" x14ac:dyDescent="0.25">
      <c r="A6" t="s">
        <v>16</v>
      </c>
      <c r="B6" t="s">
        <v>77</v>
      </c>
    </row>
    <row r="7" spans="1:2" x14ac:dyDescent="0.25">
      <c r="A7" t="s">
        <v>17</v>
      </c>
      <c r="B7" t="s">
        <v>78</v>
      </c>
    </row>
    <row r="8" spans="1:2" x14ac:dyDescent="0.25">
      <c r="A8" t="s">
        <v>18</v>
      </c>
      <c r="B8" t="s">
        <v>69</v>
      </c>
    </row>
    <row r="9" spans="1:2" x14ac:dyDescent="0.25">
      <c r="A9" t="s">
        <v>19</v>
      </c>
      <c r="B9" t="s">
        <v>70</v>
      </c>
    </row>
    <row r="10" spans="1:2" x14ac:dyDescent="0.25">
      <c r="A10" t="s">
        <v>20</v>
      </c>
    </row>
    <row r="11" spans="1:2" x14ac:dyDescent="0.25">
      <c r="A11" t="s">
        <v>21</v>
      </c>
      <c r="B11" t="s">
        <v>70</v>
      </c>
    </row>
    <row r="12" spans="1:2" x14ac:dyDescent="0.25">
      <c r="A12" t="s">
        <v>71</v>
      </c>
      <c r="B12" t="s">
        <v>73</v>
      </c>
    </row>
    <row r="13" spans="1:2" x14ac:dyDescent="0.25">
      <c r="A13" t="s">
        <v>72</v>
      </c>
      <c r="B13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Table 1</vt:lpstr>
      <vt:lpstr>Table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</dc:creator>
  <cp:lastModifiedBy>jacob</cp:lastModifiedBy>
  <dcterms:created xsi:type="dcterms:W3CDTF">2020-05-06T21:48:07Z</dcterms:created>
  <dcterms:modified xsi:type="dcterms:W3CDTF">2020-05-18T04:08:59Z</dcterms:modified>
</cp:coreProperties>
</file>